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a3843035245e80/Documents/hp/afd/layoutc01/"/>
    </mc:Choice>
  </mc:AlternateContent>
  <xr:revisionPtr revIDLastSave="2" documentId="13_ncr:1_{0CBE00C3-3542-4EEB-86F7-97A08739E898}" xr6:coauthVersionLast="47" xr6:coauthVersionMax="47" xr10:uidLastSave="{7938C394-87AA-4102-A014-BA5C0B2D3C58}"/>
  <bookViews>
    <workbookView xWindow="4404" yWindow="1704" windowWidth="16992" windowHeight="10464" activeTab="1" xr2:uid="{1C3B68C7-9A0B-4285-8032-D4D0A41E1269}"/>
  </bookViews>
  <sheets>
    <sheet name="障害なし" sheetId="2" r:id="rId1"/>
    <sheet name="試行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3" l="1"/>
  <c r="Z9" i="3"/>
  <c r="C9" i="3"/>
  <c r="D9" i="3" s="1"/>
  <c r="B9" i="3"/>
  <c r="A9" i="3"/>
  <c r="Z12" i="3"/>
  <c r="C12" i="3"/>
  <c r="D12" i="3" s="1"/>
  <c r="B12" i="3"/>
  <c r="A3" i="3"/>
  <c r="B3" i="3" s="1"/>
  <c r="C3" i="3" s="1"/>
  <c r="D3" i="3" s="1"/>
  <c r="E3" i="3" s="1"/>
  <c r="F3" i="3" s="1"/>
  <c r="G3" i="3" s="1"/>
  <c r="A6" i="3"/>
  <c r="A12" i="3"/>
  <c r="B6" i="3"/>
  <c r="C6" i="3" s="1"/>
  <c r="D6" i="3" s="1"/>
  <c r="E6" i="3" s="1"/>
  <c r="F6" i="3" s="1"/>
  <c r="G6" i="3" s="1"/>
  <c r="Z6" i="3" s="1"/>
  <c r="D5" i="2"/>
  <c r="D18" i="2" s="1"/>
  <c r="D8" i="1"/>
  <c r="D31" i="1" s="1"/>
  <c r="I31" i="1" s="1"/>
  <c r="I32" i="1" s="1"/>
  <c r="I33" i="1" s="1"/>
  <c r="I34" i="1" s="1"/>
  <c r="D7" i="1"/>
  <c r="D4" i="1"/>
  <c r="D5" i="1"/>
  <c r="P12" i="1"/>
  <c r="P18" i="1" s="1"/>
  <c r="Q12" i="1"/>
  <c r="Q18" i="1" s="1"/>
  <c r="R12" i="1"/>
  <c r="R18" i="1" s="1"/>
  <c r="S12" i="1"/>
  <c r="S18" i="1" s="1"/>
  <c r="T12" i="1"/>
  <c r="T18" i="1" s="1"/>
  <c r="U12" i="1"/>
  <c r="U18" i="1" s="1"/>
  <c r="V12" i="1"/>
  <c r="V18" i="1" s="1"/>
  <c r="W12" i="1"/>
  <c r="W18" i="1" s="1"/>
  <c r="P13" i="1"/>
  <c r="P19" i="1" s="1"/>
  <c r="Q13" i="1"/>
  <c r="Q15" i="1" s="1"/>
  <c r="R13" i="1"/>
  <c r="R19" i="1" s="1"/>
  <c r="S13" i="1"/>
  <c r="S19" i="1" s="1"/>
  <c r="T13" i="1"/>
  <c r="T19" i="1" s="1"/>
  <c r="U13" i="1"/>
  <c r="U15" i="1" s="1"/>
  <c r="V13" i="1"/>
  <c r="V19" i="1" s="1"/>
  <c r="W13" i="1"/>
  <c r="W19" i="1" s="1"/>
  <c r="G12" i="1"/>
  <c r="G18" i="1" s="1"/>
  <c r="H12" i="1"/>
  <c r="H18" i="1" s="1"/>
  <c r="I12" i="1"/>
  <c r="I13" i="1" s="1"/>
  <c r="I19" i="1" s="1"/>
  <c r="J12" i="1"/>
  <c r="J18" i="1" s="1"/>
  <c r="K12" i="1"/>
  <c r="K18" i="1" s="1"/>
  <c r="L12" i="1"/>
  <c r="L18" i="1" s="1"/>
  <c r="M12" i="1"/>
  <c r="M13" i="1" s="1"/>
  <c r="M19" i="1" s="1"/>
  <c r="N12" i="1"/>
  <c r="N18" i="1" s="1"/>
  <c r="O12" i="1"/>
  <c r="O18" i="1" s="1"/>
  <c r="H13" i="1"/>
  <c r="H19" i="1" s="1"/>
  <c r="F12" i="1"/>
  <c r="F18" i="1" s="1"/>
  <c r="E12" i="1"/>
  <c r="E13" i="1" s="1"/>
  <c r="E19" i="1" s="1"/>
  <c r="X12" i="1"/>
  <c r="X13" i="1" s="1"/>
  <c r="X19" i="1" s="1"/>
  <c r="D12" i="1"/>
  <c r="D13" i="1" s="1"/>
  <c r="D15" i="1" s="1"/>
  <c r="F31" i="1" l="1"/>
  <c r="D11" i="2"/>
  <c r="I44" i="1"/>
  <c r="I36" i="1"/>
  <c r="I35" i="1"/>
  <c r="E31" i="1"/>
  <c r="G31" i="1"/>
  <c r="D39" i="1"/>
  <c r="I39" i="1" s="1"/>
  <c r="I40" i="1" s="1"/>
  <c r="I41" i="1" s="1"/>
  <c r="I42" i="1" s="1"/>
  <c r="I43" i="1" s="1"/>
  <c r="X14" i="1"/>
  <c r="T14" i="1"/>
  <c r="P14" i="1"/>
  <c r="H14" i="1"/>
  <c r="W14" i="1"/>
  <c r="S14" i="1"/>
  <c r="V14" i="1"/>
  <c r="R14" i="1"/>
  <c r="D14" i="1"/>
  <c r="U14" i="1"/>
  <c r="Q14" i="1"/>
  <c r="M14" i="1"/>
  <c r="I14" i="1"/>
  <c r="E14" i="1"/>
  <c r="N13" i="1"/>
  <c r="N19" i="1" s="1"/>
  <c r="N20" i="1" s="1"/>
  <c r="N27" i="1" s="1"/>
  <c r="N28" i="1" s="1"/>
  <c r="V16" i="1"/>
  <c r="G22" i="1"/>
  <c r="R16" i="1"/>
  <c r="O22" i="1"/>
  <c r="K22" i="1"/>
  <c r="W22" i="1"/>
  <c r="W23" i="1"/>
  <c r="S23" i="1"/>
  <c r="W16" i="1"/>
  <c r="S16" i="1"/>
  <c r="X22" i="1"/>
  <c r="T22" i="1"/>
  <c r="P22" i="1"/>
  <c r="L22" i="1"/>
  <c r="H22" i="1"/>
  <c r="X23" i="1"/>
  <c r="T23" i="1"/>
  <c r="P23" i="1"/>
  <c r="H23" i="1"/>
  <c r="J13" i="1"/>
  <c r="J16" i="1" s="1"/>
  <c r="E16" i="1"/>
  <c r="U16" i="1"/>
  <c r="Q16" i="1"/>
  <c r="M16" i="1"/>
  <c r="I16" i="1"/>
  <c r="V22" i="1"/>
  <c r="R22" i="1"/>
  <c r="N22" i="1"/>
  <c r="J22" i="1"/>
  <c r="F22" i="1"/>
  <c r="V23" i="1"/>
  <c r="R23" i="1"/>
  <c r="S22" i="1"/>
  <c r="X16" i="1"/>
  <c r="T16" i="1"/>
  <c r="P16" i="1"/>
  <c r="H16" i="1"/>
  <c r="E23" i="1"/>
  <c r="U22" i="1"/>
  <c r="Q22" i="1"/>
  <c r="M23" i="1"/>
  <c r="I23" i="1"/>
  <c r="D23" i="1"/>
  <c r="L13" i="1"/>
  <c r="L16" i="1" s="1"/>
  <c r="H20" i="1"/>
  <c r="H27" i="1" s="1"/>
  <c r="H28" i="1" s="1"/>
  <c r="H15" i="1"/>
  <c r="T15" i="1"/>
  <c r="P15" i="1"/>
  <c r="K13" i="1"/>
  <c r="K16" i="1" s="1"/>
  <c r="U19" i="1"/>
  <c r="U23" i="1" s="1"/>
  <c r="W15" i="1"/>
  <c r="S15" i="1"/>
  <c r="Q19" i="1"/>
  <c r="Q20" i="1" s="1"/>
  <c r="Q27" i="1" s="1"/>
  <c r="Q28" i="1" s="1"/>
  <c r="V15" i="1"/>
  <c r="R15" i="1"/>
  <c r="M15" i="1"/>
  <c r="I15" i="1"/>
  <c r="E15" i="1"/>
  <c r="P20" i="1"/>
  <c r="P27" i="1" s="1"/>
  <c r="P28" i="1" s="1"/>
  <c r="S20" i="1"/>
  <c r="S27" i="1" s="1"/>
  <c r="S28" i="1" s="1"/>
  <c r="V20" i="1"/>
  <c r="V27" i="1" s="1"/>
  <c r="V28" i="1" s="1"/>
  <c r="R20" i="1"/>
  <c r="R27" i="1" s="1"/>
  <c r="R28" i="1" s="1"/>
  <c r="W20" i="1"/>
  <c r="W27" i="1" s="1"/>
  <c r="W28" i="1" s="1"/>
  <c r="T20" i="1"/>
  <c r="T27" i="1" s="1"/>
  <c r="T28" i="1" s="1"/>
  <c r="O13" i="1"/>
  <c r="O16" i="1" s="1"/>
  <c r="F13" i="1"/>
  <c r="F14" i="1" s="1"/>
  <c r="G13" i="1"/>
  <c r="G14" i="1" s="1"/>
  <c r="M18" i="1"/>
  <c r="M20" i="1" s="1"/>
  <c r="M27" i="1" s="1"/>
  <c r="M28" i="1" s="1"/>
  <c r="I18" i="1"/>
  <c r="I20" i="1" s="1"/>
  <c r="I27" i="1" s="1"/>
  <c r="I28" i="1" s="1"/>
  <c r="E18" i="1"/>
  <c r="E20" i="1" s="1"/>
  <c r="E27" i="1" s="1"/>
  <c r="E28" i="1" s="1"/>
  <c r="D18" i="1"/>
  <c r="D22" i="1" s="1"/>
  <c r="D19" i="2" l="1"/>
  <c r="D20" i="2" s="1"/>
  <c r="D21" i="2" s="1"/>
  <c r="D22" i="2" s="1"/>
  <c r="N23" i="1"/>
  <c r="N24" i="1"/>
  <c r="N25" i="1" s="1"/>
  <c r="N15" i="1"/>
  <c r="J19" i="1"/>
  <c r="J20" i="1" s="1"/>
  <c r="J27" i="1" s="1"/>
  <c r="J28" i="1" s="1"/>
  <c r="S24" i="1"/>
  <c r="S25" i="1" s="1"/>
  <c r="E39" i="1"/>
  <c r="F39" i="1"/>
  <c r="G39" i="1"/>
  <c r="F32" i="1"/>
  <c r="F33" i="1" s="1"/>
  <c r="F34" i="1" s="1"/>
  <c r="F35" i="1" s="1"/>
  <c r="G32" i="1"/>
  <c r="G33" i="1" s="1"/>
  <c r="G34" i="1" s="1"/>
  <c r="G35" i="1" s="1"/>
  <c r="E32" i="1"/>
  <c r="E33" i="1" s="1"/>
  <c r="E34" i="1" s="1"/>
  <c r="E35" i="1" s="1"/>
  <c r="O14" i="1"/>
  <c r="L14" i="1"/>
  <c r="U20" i="1"/>
  <c r="U27" i="1" s="1"/>
  <c r="U28" i="1" s="1"/>
  <c r="J14" i="1"/>
  <c r="N14" i="1"/>
  <c r="K14" i="1"/>
  <c r="N16" i="1"/>
  <c r="W24" i="1"/>
  <c r="W25" i="1" s="1"/>
  <c r="P24" i="1"/>
  <c r="P25" i="1" s="1"/>
  <c r="U24" i="1"/>
  <c r="U25" i="1" s="1"/>
  <c r="R24" i="1"/>
  <c r="R25" i="1" s="1"/>
  <c r="T24" i="1"/>
  <c r="T25" i="1" s="1"/>
  <c r="V24" i="1"/>
  <c r="V25" i="1" s="1"/>
  <c r="H24" i="1"/>
  <c r="H25" i="1" s="1"/>
  <c r="F16" i="1"/>
  <c r="Q23" i="1"/>
  <c r="Q24" i="1" s="1"/>
  <c r="Q25" i="1" s="1"/>
  <c r="M22" i="1"/>
  <c r="M24" i="1" s="1"/>
  <c r="M25" i="1" s="1"/>
  <c r="J15" i="1"/>
  <c r="J23" i="1"/>
  <c r="J24" i="1" s="1"/>
  <c r="J25" i="1" s="1"/>
  <c r="L19" i="1"/>
  <c r="L20" i="1" s="1"/>
  <c r="L27" i="1" s="1"/>
  <c r="L28" i="1" s="1"/>
  <c r="E22" i="1"/>
  <c r="E24" i="1" s="1"/>
  <c r="E25" i="1" s="1"/>
  <c r="I22" i="1"/>
  <c r="I24" i="1" s="1"/>
  <c r="I25" i="1" s="1"/>
  <c r="G16" i="1"/>
  <c r="L15" i="1"/>
  <c r="F19" i="1"/>
  <c r="F20" i="1" s="1"/>
  <c r="F27" i="1" s="1"/>
  <c r="F28" i="1" s="1"/>
  <c r="F15" i="1"/>
  <c r="O19" i="1"/>
  <c r="O20" i="1" s="1"/>
  <c r="O27" i="1" s="1"/>
  <c r="O28" i="1" s="1"/>
  <c r="O15" i="1"/>
  <c r="K19" i="1"/>
  <c r="K20" i="1" s="1"/>
  <c r="K27" i="1" s="1"/>
  <c r="K28" i="1" s="1"/>
  <c r="K15" i="1"/>
  <c r="G19" i="1"/>
  <c r="G20" i="1" s="1"/>
  <c r="G27" i="1" s="1"/>
  <c r="G28" i="1" s="1"/>
  <c r="G15" i="1"/>
  <c r="D23" i="2" l="1"/>
  <c r="D12" i="2"/>
  <c r="D13" i="2" s="1"/>
  <c r="D14" i="2" s="1"/>
  <c r="D15" i="2" s="1"/>
  <c r="E36" i="1"/>
  <c r="F36" i="1"/>
  <c r="G40" i="1"/>
  <c r="G41" i="1" s="1"/>
  <c r="G42" i="1" s="1"/>
  <c r="G43" i="1" s="1"/>
  <c r="G36" i="1"/>
  <c r="F40" i="1"/>
  <c r="F41" i="1" s="1"/>
  <c r="F42" i="1" s="1"/>
  <c r="F43" i="1" s="1"/>
  <c r="E40" i="1"/>
  <c r="E41" i="1" s="1"/>
  <c r="E42" i="1" s="1"/>
  <c r="E43" i="1" s="1"/>
  <c r="F23" i="1"/>
  <c r="F24" i="1" s="1"/>
  <c r="F25" i="1" s="1"/>
  <c r="L23" i="1"/>
  <c r="L24" i="1" s="1"/>
  <c r="L25" i="1" s="1"/>
  <c r="K23" i="1"/>
  <c r="K24" i="1" s="1"/>
  <c r="K25" i="1" s="1"/>
  <c r="O23" i="1"/>
  <c r="O24" i="1" s="1"/>
  <c r="O25" i="1" s="1"/>
  <c r="G23" i="1"/>
  <c r="G24" i="1" s="1"/>
  <c r="G25" i="1" s="1"/>
  <c r="D16" i="2" l="1"/>
  <c r="E44" i="1"/>
  <c r="F44" i="1"/>
  <c r="G44" i="1"/>
  <c r="D7" i="2" l="1"/>
  <c r="D8" i="2"/>
  <c r="D6" i="2"/>
</calcChain>
</file>

<file path=xl/sharedStrings.xml><?xml version="1.0" encoding="utf-8"?>
<sst xmlns="http://schemas.openxmlformats.org/spreadsheetml/2006/main" count="170" uniqueCount="55">
  <si>
    <t>空間巾</t>
    <rPh sb="0" eb="2">
      <t>クウカン</t>
    </rPh>
    <rPh sb="2" eb="3">
      <t>ハバ</t>
    </rPh>
    <phoneticPr fontId="1"/>
  </si>
  <si>
    <t>空間奥行</t>
    <rPh sb="0" eb="2">
      <t>クウカン</t>
    </rPh>
    <rPh sb="2" eb="4">
      <t>オクユキ</t>
    </rPh>
    <phoneticPr fontId="1"/>
  </si>
  <si>
    <t>[m]</t>
    <phoneticPr fontId="1"/>
  </si>
  <si>
    <t>拡散半径</t>
    <rPh sb="0" eb="2">
      <t>カクサン</t>
    </rPh>
    <rPh sb="2" eb="4">
      <t>ハンケイ</t>
    </rPh>
    <phoneticPr fontId="1"/>
  </si>
  <si>
    <t>巾方向個数</t>
    <rPh sb="0" eb="1">
      <t>ハバ</t>
    </rPh>
    <rPh sb="1" eb="3">
      <t>ホウコウ</t>
    </rPh>
    <rPh sb="3" eb="5">
      <t>コスウ</t>
    </rPh>
    <phoneticPr fontId="1"/>
  </si>
  <si>
    <t>[個]</t>
    <rPh sb="1" eb="2">
      <t>コ</t>
    </rPh>
    <phoneticPr fontId="1"/>
  </si>
  <si>
    <t>奥行方向個数</t>
    <rPh sb="0" eb="2">
      <t>オクユキ</t>
    </rPh>
    <rPh sb="2" eb="4">
      <t>ホウコウ</t>
    </rPh>
    <rPh sb="4" eb="6">
      <t>コスウ</t>
    </rPh>
    <phoneticPr fontId="1"/>
  </si>
  <si>
    <t>総個数</t>
    <rPh sb="0" eb="1">
      <t>ソウ</t>
    </rPh>
    <rPh sb="1" eb="3">
      <t>コスウ</t>
    </rPh>
    <phoneticPr fontId="1"/>
  </si>
  <si>
    <t>面積</t>
    <rPh sb="0" eb="2">
      <t>メンセキ</t>
    </rPh>
    <phoneticPr fontId="1"/>
  </si>
  <si>
    <t>[m2]</t>
    <phoneticPr fontId="1"/>
  </si>
  <si>
    <t>拡散面積</t>
    <rPh sb="0" eb="2">
      <t>カクサン</t>
    </rPh>
    <rPh sb="2" eb="4">
      <t>メンセキ</t>
    </rPh>
    <phoneticPr fontId="1"/>
  </si>
  <si>
    <t>同余剰</t>
    <rPh sb="0" eb="1">
      <t>ドウ</t>
    </rPh>
    <rPh sb="1" eb="3">
      <t>ヨジョウ</t>
    </rPh>
    <phoneticPr fontId="1"/>
  </si>
  <si>
    <t>拡散総面積</t>
    <rPh sb="0" eb="2">
      <t>カクサン</t>
    </rPh>
    <rPh sb="2" eb="3">
      <t>ソウ</t>
    </rPh>
    <rPh sb="3" eb="5">
      <t>メンセキ</t>
    </rPh>
    <phoneticPr fontId="1"/>
  </si>
  <si>
    <t>L2/L1</t>
    <phoneticPr fontId="1"/>
  </si>
  <si>
    <t>L3/2R</t>
    <phoneticPr fontId="1"/>
  </si>
  <si>
    <t>L4/L3</t>
    <phoneticPr fontId="1"/>
  </si>
  <si>
    <t>L3/L4</t>
    <phoneticPr fontId="1"/>
  </si>
  <si>
    <t>L1</t>
    <phoneticPr fontId="1"/>
  </si>
  <si>
    <t>L2</t>
    <phoneticPr fontId="1"/>
  </si>
  <si>
    <t>S1</t>
    <phoneticPr fontId="1"/>
  </si>
  <si>
    <t>R</t>
    <phoneticPr fontId="1"/>
  </si>
  <si>
    <t>S2</t>
    <phoneticPr fontId="1"/>
  </si>
  <si>
    <t>L3</t>
    <phoneticPr fontId="1"/>
  </si>
  <si>
    <t>内接矩形巾</t>
    <rPh sb="0" eb="2">
      <t>ナイセツ</t>
    </rPh>
    <rPh sb="2" eb="4">
      <t>クケイ</t>
    </rPh>
    <rPh sb="4" eb="5">
      <t>ハバ</t>
    </rPh>
    <phoneticPr fontId="1"/>
  </si>
  <si>
    <t>L4</t>
    <phoneticPr fontId="1"/>
  </si>
  <si>
    <t>内接矩形奥行</t>
    <rPh sb="0" eb="2">
      <t>ナイセツ</t>
    </rPh>
    <rPh sb="2" eb="4">
      <t>クケイ</t>
    </rPh>
    <rPh sb="4" eb="6">
      <t>オクユキ</t>
    </rPh>
    <phoneticPr fontId="1"/>
  </si>
  <si>
    <t>SQRT(L3^2+L4^2)</t>
    <phoneticPr fontId="1"/>
  </si>
  <si>
    <t>半径確認</t>
    <rPh sb="0" eb="2">
      <t>ハンケイ</t>
    </rPh>
    <rPh sb="2" eb="4">
      <t>カクニン</t>
    </rPh>
    <phoneticPr fontId="1"/>
  </si>
  <si>
    <t>奥行/巾比</t>
    <rPh sb="0" eb="2">
      <t>オクユキ</t>
    </rPh>
    <rPh sb="4" eb="5">
      <t>ヒ</t>
    </rPh>
    <phoneticPr fontId="1"/>
  </si>
  <si>
    <t>内接矩形巾/直径比</t>
    <rPh sb="6" eb="7">
      <t>チョク</t>
    </rPh>
    <rPh sb="8" eb="9">
      <t>ヒ</t>
    </rPh>
    <phoneticPr fontId="1"/>
  </si>
  <si>
    <t>奥行/巾比</t>
    <rPh sb="0" eb="2">
      <t>オクユキ</t>
    </rPh>
    <rPh sb="3" eb="4">
      <t>ハバ</t>
    </rPh>
    <rPh sb="4" eb="5">
      <t>ヒ</t>
    </rPh>
    <phoneticPr fontId="1"/>
  </si>
  <si>
    <t>巾/奥行比</t>
    <rPh sb="0" eb="1">
      <t>ハバ</t>
    </rPh>
    <rPh sb="2" eb="4">
      <t>オクユキ</t>
    </rPh>
    <rPh sb="4" eb="5">
      <t>ヒ</t>
    </rPh>
    <phoneticPr fontId="1"/>
  </si>
  <si>
    <t>N1</t>
    <phoneticPr fontId="1"/>
  </si>
  <si>
    <t>N2</t>
    <phoneticPr fontId="1"/>
  </si>
  <si>
    <t>N3</t>
    <phoneticPr fontId="1"/>
  </si>
  <si>
    <t>L3*N1</t>
    <phoneticPr fontId="1"/>
  </si>
  <si>
    <t>矩形総巾</t>
    <rPh sb="0" eb="2">
      <t>クケイ</t>
    </rPh>
    <rPh sb="2" eb="3">
      <t>ソウ</t>
    </rPh>
    <rPh sb="3" eb="4">
      <t>ハバ</t>
    </rPh>
    <phoneticPr fontId="1"/>
  </si>
  <si>
    <t>矩形総奥行</t>
    <rPh sb="0" eb="2">
      <t>クケイ</t>
    </rPh>
    <rPh sb="2" eb="3">
      <t>ソウ</t>
    </rPh>
    <rPh sb="3" eb="5">
      <t>オクユキ</t>
    </rPh>
    <phoneticPr fontId="1"/>
  </si>
  <si>
    <t>L4*N2</t>
    <phoneticPr fontId="1"/>
  </si>
  <si>
    <t>矩形総面積</t>
    <rPh sb="0" eb="2">
      <t>クケイ</t>
    </rPh>
    <rPh sb="2" eb="3">
      <t>ソウ</t>
    </rPh>
    <rPh sb="3" eb="5">
      <t>メンセキ</t>
    </rPh>
    <phoneticPr fontId="1"/>
  </si>
  <si>
    <t>L3*L4*N</t>
    <phoneticPr fontId="1"/>
  </si>
  <si>
    <t>L3*L4*N-S1</t>
    <phoneticPr fontId="1"/>
  </si>
  <si>
    <t>S2*N</t>
    <phoneticPr fontId="1"/>
  </si>
  <si>
    <t>S2*N-S1</t>
    <phoneticPr fontId="1"/>
  </si>
  <si>
    <t>[-]</t>
    <phoneticPr fontId="1"/>
  </si>
  <si>
    <t>L5</t>
    <phoneticPr fontId="1"/>
  </si>
  <si>
    <t>内接正方形辺長</t>
    <rPh sb="0" eb="2">
      <t>ナイセツ</t>
    </rPh>
    <rPh sb="2" eb="5">
      <t>セイホウケイ</t>
    </rPh>
    <rPh sb="5" eb="7">
      <t>ヘンチョウ</t>
    </rPh>
    <phoneticPr fontId="1"/>
  </si>
  <si>
    <t>★内接矩形奥行基準</t>
    <rPh sb="1" eb="3">
      <t>ナイセツ</t>
    </rPh>
    <rPh sb="3" eb="5">
      <t>クケイ</t>
    </rPh>
    <rPh sb="5" eb="7">
      <t>オクユキ</t>
    </rPh>
    <rPh sb="7" eb="9">
      <t>キジュン</t>
    </rPh>
    <phoneticPr fontId="1"/>
  </si>
  <si>
    <t>Ru</t>
    <phoneticPr fontId="1"/>
  </si>
  <si>
    <t>R-1</t>
    <phoneticPr fontId="1"/>
  </si>
  <si>
    <t>R+1</t>
    <phoneticPr fontId="1"/>
  </si>
  <si>
    <t>天井取付機器個数</t>
    <rPh sb="0" eb="2">
      <t>テンジョウ</t>
    </rPh>
    <rPh sb="2" eb="4">
      <t>トリツケ</t>
    </rPh>
    <rPh sb="4" eb="6">
      <t>キキ</t>
    </rPh>
    <rPh sb="6" eb="8">
      <t>コスウ</t>
    </rPh>
    <phoneticPr fontId="1"/>
  </si>
  <si>
    <t>内接矩形巾基準</t>
    <rPh sb="0" eb="2">
      <t>ナイセツ</t>
    </rPh>
    <rPh sb="2" eb="4">
      <t>クケイ</t>
    </rPh>
    <rPh sb="4" eb="5">
      <t>ハバ</t>
    </rPh>
    <rPh sb="5" eb="7">
      <t>キジュン</t>
    </rPh>
    <phoneticPr fontId="1"/>
  </si>
  <si>
    <t>内接矩形奥行基準</t>
    <rPh sb="0" eb="2">
      <t>ナイセツ</t>
    </rPh>
    <rPh sb="2" eb="4">
      <t>クケイ</t>
    </rPh>
    <rPh sb="4" eb="6">
      <t>オクユキ</t>
    </rPh>
    <rPh sb="6" eb="8">
      <t>キジュン</t>
    </rPh>
    <phoneticPr fontId="1"/>
  </si>
  <si>
    <t>内接矩形巾奥行比基準</t>
    <rPh sb="0" eb="2">
      <t>ナイセツ</t>
    </rPh>
    <rPh sb="2" eb="4">
      <t>クケイ</t>
    </rPh>
    <rPh sb="4" eb="5">
      <t>ハバ</t>
    </rPh>
    <rPh sb="5" eb="7">
      <t>オクユキ</t>
    </rPh>
    <rPh sb="7" eb="8">
      <t>ヒ</t>
    </rPh>
    <rPh sb="8" eb="10">
      <t>キジュン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</si>
</sst>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3" borderId="0" xfId="0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DDD3-1C45-4126-A228-9E90C7E3015F}">
  <dimension ref="A1:D23"/>
  <sheetViews>
    <sheetView workbookViewId="0">
      <selection sqref="A1:XFD1"/>
    </sheetView>
  </sheetViews>
  <sheetFormatPr defaultRowHeight="18" x14ac:dyDescent="0.45"/>
  <cols>
    <col min="1" max="1" width="6.59765625" customWidth="1"/>
    <col min="2" max="2" width="16.59765625" customWidth="1"/>
    <col min="3" max="24" width="4.59765625" customWidth="1"/>
  </cols>
  <sheetData>
    <row r="1" spans="1:4" x14ac:dyDescent="0.45">
      <c r="A1" t="s">
        <v>51</v>
      </c>
    </row>
    <row r="2" spans="1:4" x14ac:dyDescent="0.45">
      <c r="A2" t="s">
        <v>17</v>
      </c>
      <c r="B2" t="s">
        <v>0</v>
      </c>
      <c r="C2" t="s">
        <v>2</v>
      </c>
      <c r="D2">
        <v>10</v>
      </c>
    </row>
    <row r="3" spans="1:4" x14ac:dyDescent="0.45">
      <c r="A3" t="s">
        <v>18</v>
      </c>
      <c r="B3" t="s">
        <v>1</v>
      </c>
      <c r="C3" t="s">
        <v>2</v>
      </c>
      <c r="D3">
        <v>6</v>
      </c>
    </row>
    <row r="4" spans="1:4" x14ac:dyDescent="0.45">
      <c r="A4" t="s">
        <v>20</v>
      </c>
      <c r="B4" t="s">
        <v>3</v>
      </c>
      <c r="C4" t="s">
        <v>2</v>
      </c>
      <c r="D4">
        <v>2</v>
      </c>
    </row>
    <row r="5" spans="1:4" x14ac:dyDescent="0.45">
      <c r="A5" t="s">
        <v>45</v>
      </c>
      <c r="B5" t="s">
        <v>46</v>
      </c>
      <c r="C5" t="s">
        <v>2</v>
      </c>
      <c r="D5" s="1">
        <f>SQRT(2*D4*D4)</f>
        <v>2.8284271247461903</v>
      </c>
    </row>
    <row r="6" spans="1:4" x14ac:dyDescent="0.45">
      <c r="A6" t="s">
        <v>32</v>
      </c>
      <c r="B6" t="s">
        <v>4</v>
      </c>
      <c r="C6" t="s">
        <v>5</v>
      </c>
      <c r="D6" s="1">
        <f>IF(D16&lt;D23,D11,D18)</f>
        <v>4</v>
      </c>
    </row>
    <row r="7" spans="1:4" x14ac:dyDescent="0.45">
      <c r="A7" t="s">
        <v>33</v>
      </c>
      <c r="B7" t="s">
        <v>6</v>
      </c>
      <c r="C7" t="s">
        <v>5</v>
      </c>
      <c r="D7" s="1">
        <f>IF(D16&lt;D23,D14,D21)</f>
        <v>2</v>
      </c>
    </row>
    <row r="8" spans="1:4" x14ac:dyDescent="0.45">
      <c r="A8" t="s">
        <v>34</v>
      </c>
      <c r="B8" t="s">
        <v>7</v>
      </c>
      <c r="C8" t="s">
        <v>5</v>
      </c>
      <c r="D8" s="1">
        <f>IF(D16&lt;D23,D16,D23)</f>
        <v>8</v>
      </c>
    </row>
    <row r="10" spans="1:4" x14ac:dyDescent="0.45">
      <c r="A10" t="s">
        <v>52</v>
      </c>
    </row>
    <row r="11" spans="1:4" x14ac:dyDescent="0.45">
      <c r="A11" t="s">
        <v>32</v>
      </c>
      <c r="B11" t="s">
        <v>4</v>
      </c>
      <c r="C11" t="s">
        <v>5</v>
      </c>
      <c r="D11" s="1">
        <f>ROUNDUP(D2/D5,0)</f>
        <v>4</v>
      </c>
    </row>
    <row r="12" spans="1:4" x14ac:dyDescent="0.45">
      <c r="A12" t="s">
        <v>22</v>
      </c>
      <c r="B12" t="s">
        <v>23</v>
      </c>
      <c r="C12" t="s">
        <v>2</v>
      </c>
      <c r="D12" s="1">
        <f>$D2/D11</f>
        <v>2.5</v>
      </c>
    </row>
    <row r="13" spans="1:4" x14ac:dyDescent="0.45">
      <c r="A13" t="s">
        <v>24</v>
      </c>
      <c r="B13" t="s">
        <v>25</v>
      </c>
      <c r="C13" t="s">
        <v>2</v>
      </c>
      <c r="D13" s="1">
        <f>SQRT(2*$D4*2*$D4-D12*D12)</f>
        <v>3.1224989991991992</v>
      </c>
    </row>
    <row r="14" spans="1:4" x14ac:dyDescent="0.45">
      <c r="A14" t="s">
        <v>33</v>
      </c>
      <c r="B14" t="s">
        <v>6</v>
      </c>
      <c r="C14" t="s">
        <v>5</v>
      </c>
      <c r="D14" s="1">
        <f>ROUNDUP($D3/D13,0)</f>
        <v>2</v>
      </c>
    </row>
    <row r="15" spans="1:4" x14ac:dyDescent="0.45">
      <c r="A15" t="s">
        <v>24</v>
      </c>
      <c r="B15" t="s">
        <v>25</v>
      </c>
      <c r="C15" t="s">
        <v>2</v>
      </c>
      <c r="D15" s="1">
        <f>$D3/D14</f>
        <v>3</v>
      </c>
    </row>
    <row r="16" spans="1:4" x14ac:dyDescent="0.45">
      <c r="A16" t="s">
        <v>34</v>
      </c>
      <c r="B16" t="s">
        <v>7</v>
      </c>
      <c r="C16" t="s">
        <v>5</v>
      </c>
      <c r="D16" s="1">
        <f t="shared" ref="D16" si="0">D11*D14</f>
        <v>8</v>
      </c>
    </row>
    <row r="17" spans="1:4" x14ac:dyDescent="0.45">
      <c r="A17" t="s">
        <v>53</v>
      </c>
    </row>
    <row r="18" spans="1:4" x14ac:dyDescent="0.45">
      <c r="A18" t="s">
        <v>33</v>
      </c>
      <c r="B18" t="s">
        <v>6</v>
      </c>
      <c r="C18" t="s">
        <v>5</v>
      </c>
      <c r="D18" s="1">
        <f>ROUNDUP(D3/D5,0)</f>
        <v>3</v>
      </c>
    </row>
    <row r="19" spans="1:4" x14ac:dyDescent="0.45">
      <c r="A19" t="s">
        <v>24</v>
      </c>
      <c r="B19" t="s">
        <v>25</v>
      </c>
      <c r="C19" t="s">
        <v>2</v>
      </c>
      <c r="D19" s="1">
        <f>$D3/D18</f>
        <v>2</v>
      </c>
    </row>
    <row r="20" spans="1:4" x14ac:dyDescent="0.45">
      <c r="A20" t="s">
        <v>22</v>
      </c>
      <c r="B20" t="s">
        <v>23</v>
      </c>
      <c r="C20" t="s">
        <v>2</v>
      </c>
      <c r="D20" s="1">
        <f>SQRT(2*$D4*2*$D4-D19*D19)</f>
        <v>3.4641016151377544</v>
      </c>
    </row>
    <row r="21" spans="1:4" x14ac:dyDescent="0.45">
      <c r="A21" t="s">
        <v>32</v>
      </c>
      <c r="B21" t="s">
        <v>4</v>
      </c>
      <c r="C21" t="s">
        <v>5</v>
      </c>
      <c r="D21" s="1">
        <f>ROUNDUP($D2/D20,0)</f>
        <v>3</v>
      </c>
    </row>
    <row r="22" spans="1:4" x14ac:dyDescent="0.45">
      <c r="A22" t="s">
        <v>22</v>
      </c>
      <c r="B22" t="s">
        <v>23</v>
      </c>
      <c r="C22" t="s">
        <v>2</v>
      </c>
      <c r="D22" s="1">
        <f>$D2/D21</f>
        <v>3.3333333333333335</v>
      </c>
    </row>
    <row r="23" spans="1:4" x14ac:dyDescent="0.45">
      <c r="A23" t="s">
        <v>34</v>
      </c>
      <c r="B23" t="s">
        <v>7</v>
      </c>
      <c r="C23" t="s">
        <v>5</v>
      </c>
      <c r="D23" s="1">
        <f t="shared" ref="D23" si="1">D18*D21</f>
        <v>9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0A90-FBDB-47FA-B179-DDA76D9E74FD}">
  <dimension ref="A1:X44"/>
  <sheetViews>
    <sheetView tabSelected="1" topLeftCell="A25" workbookViewId="0">
      <selection activeCell="D47" sqref="D47"/>
    </sheetView>
  </sheetViews>
  <sheetFormatPr defaultRowHeight="18" x14ac:dyDescent="0.45"/>
  <cols>
    <col min="1" max="2" width="20.59765625" style="2" customWidth="1"/>
    <col min="3" max="24" width="4.59765625" style="2" customWidth="1"/>
    <col min="25" max="16384" width="8.796875" style="2"/>
  </cols>
  <sheetData>
    <row r="1" spans="1:24" x14ac:dyDescent="0.45">
      <c r="A1" s="2" t="s">
        <v>51</v>
      </c>
    </row>
    <row r="2" spans="1:24" x14ac:dyDescent="0.45">
      <c r="A2" s="2" t="s">
        <v>17</v>
      </c>
      <c r="B2" s="2" t="s">
        <v>0</v>
      </c>
      <c r="C2" s="2" t="s">
        <v>2</v>
      </c>
      <c r="D2" s="2">
        <v>10</v>
      </c>
    </row>
    <row r="3" spans="1:24" x14ac:dyDescent="0.45">
      <c r="A3" s="2" t="s">
        <v>18</v>
      </c>
      <c r="B3" s="2" t="s">
        <v>1</v>
      </c>
      <c r="C3" s="2" t="s">
        <v>2</v>
      </c>
      <c r="D3" s="2">
        <v>6</v>
      </c>
    </row>
    <row r="4" spans="1:24" x14ac:dyDescent="0.45">
      <c r="A4" s="2" t="s">
        <v>19</v>
      </c>
      <c r="B4" s="2" t="s">
        <v>8</v>
      </c>
      <c r="C4" s="2" t="s">
        <v>9</v>
      </c>
      <c r="D4" s="2">
        <f>D2*D3</f>
        <v>60</v>
      </c>
    </row>
    <row r="5" spans="1:24" x14ac:dyDescent="0.45">
      <c r="A5" s="2" t="s">
        <v>13</v>
      </c>
      <c r="B5" s="2" t="s">
        <v>28</v>
      </c>
      <c r="C5" s="2" t="s">
        <v>44</v>
      </c>
      <c r="D5" s="3">
        <f>D3/D2</f>
        <v>0.6</v>
      </c>
    </row>
    <row r="6" spans="1:24" x14ac:dyDescent="0.45">
      <c r="A6" s="2" t="s">
        <v>20</v>
      </c>
      <c r="B6" s="2" t="s">
        <v>3</v>
      </c>
      <c r="C6" s="2" t="s">
        <v>2</v>
      </c>
      <c r="D6" s="2">
        <v>2</v>
      </c>
    </row>
    <row r="7" spans="1:24" x14ac:dyDescent="0.45">
      <c r="A7" s="2" t="s">
        <v>21</v>
      </c>
      <c r="B7" s="2" t="s">
        <v>10</v>
      </c>
      <c r="C7" s="2" t="s">
        <v>9</v>
      </c>
      <c r="D7" s="2">
        <f>3.14159*D6*D6</f>
        <v>12.56636</v>
      </c>
    </row>
    <row r="8" spans="1:24" x14ac:dyDescent="0.45">
      <c r="A8" s="2" t="s">
        <v>45</v>
      </c>
      <c r="B8" s="2" t="s">
        <v>46</v>
      </c>
      <c r="C8" s="2" t="s">
        <v>2</v>
      </c>
      <c r="D8" s="2">
        <f>SQRT(2*D6*D6)</f>
        <v>2.8284271247461903</v>
      </c>
    </row>
    <row r="10" spans="1:24" x14ac:dyDescent="0.45">
      <c r="A10" s="2" t="s">
        <v>54</v>
      </c>
    </row>
    <row r="11" spans="1:24" x14ac:dyDescent="0.45">
      <c r="A11" s="2" t="s">
        <v>14</v>
      </c>
      <c r="B11" s="2" t="s">
        <v>29</v>
      </c>
      <c r="C11" s="2" t="s">
        <v>44</v>
      </c>
      <c r="D11" s="2">
        <v>1</v>
      </c>
      <c r="E11" s="2">
        <v>0.95</v>
      </c>
      <c r="F11" s="2">
        <v>0.9</v>
      </c>
      <c r="G11" s="2">
        <v>0.85</v>
      </c>
      <c r="H11" s="2">
        <v>0.8</v>
      </c>
      <c r="I11" s="2">
        <v>0.75</v>
      </c>
      <c r="J11" s="2">
        <v>0.7</v>
      </c>
      <c r="K11" s="2">
        <v>0.65</v>
      </c>
      <c r="L11" s="2">
        <v>0.6</v>
      </c>
      <c r="M11" s="2">
        <v>0.55000000000000004</v>
      </c>
      <c r="N11" s="2">
        <v>0.5</v>
      </c>
      <c r="O11" s="2">
        <v>0.45</v>
      </c>
      <c r="P11" s="2">
        <v>0.39999999999999902</v>
      </c>
      <c r="Q11" s="2">
        <v>0.34999999999999898</v>
      </c>
      <c r="R11" s="2">
        <v>0.29999999999999899</v>
      </c>
      <c r="S11" s="2">
        <v>0.249999999999999</v>
      </c>
      <c r="T11" s="2">
        <v>0.19999999999999901</v>
      </c>
      <c r="U11" s="2">
        <v>0.149999999999999</v>
      </c>
      <c r="V11" s="2">
        <v>9.9999999999999006E-2</v>
      </c>
      <c r="W11" s="2">
        <v>4.9999999999998997E-2</v>
      </c>
      <c r="X11" s="2">
        <v>0</v>
      </c>
    </row>
    <row r="12" spans="1:24" x14ac:dyDescent="0.45">
      <c r="A12" s="2" t="s">
        <v>22</v>
      </c>
      <c r="B12" s="2" t="s">
        <v>23</v>
      </c>
      <c r="C12" s="2" t="s">
        <v>2</v>
      </c>
      <c r="D12" s="3">
        <f t="shared" ref="D12:X12" si="0">$D6*2*D11</f>
        <v>4</v>
      </c>
      <c r="E12" s="3">
        <f t="shared" si="0"/>
        <v>3.8</v>
      </c>
      <c r="F12" s="3">
        <f t="shared" si="0"/>
        <v>3.6</v>
      </c>
      <c r="G12" s="3">
        <f t="shared" si="0"/>
        <v>3.4</v>
      </c>
      <c r="H12" s="3">
        <f t="shared" si="0"/>
        <v>3.2</v>
      </c>
      <c r="I12" s="3">
        <f t="shared" si="0"/>
        <v>3</v>
      </c>
      <c r="J12" s="3">
        <f t="shared" si="0"/>
        <v>2.8</v>
      </c>
      <c r="K12" s="3">
        <f t="shared" si="0"/>
        <v>2.6</v>
      </c>
      <c r="L12" s="3">
        <f t="shared" si="0"/>
        <v>2.4</v>
      </c>
      <c r="M12" s="3">
        <f t="shared" si="0"/>
        <v>2.2000000000000002</v>
      </c>
      <c r="N12" s="3">
        <f t="shared" si="0"/>
        <v>2</v>
      </c>
      <c r="O12" s="3">
        <f t="shared" si="0"/>
        <v>1.8</v>
      </c>
      <c r="P12" s="3">
        <f t="shared" si="0"/>
        <v>1.5999999999999961</v>
      </c>
      <c r="Q12" s="3">
        <f t="shared" si="0"/>
        <v>1.3999999999999959</v>
      </c>
      <c r="R12" s="3">
        <f t="shared" si="0"/>
        <v>1.199999999999996</v>
      </c>
      <c r="S12" s="3">
        <f t="shared" si="0"/>
        <v>0.999999999999996</v>
      </c>
      <c r="T12" s="3">
        <f t="shared" si="0"/>
        <v>0.79999999999999605</v>
      </c>
      <c r="U12" s="3">
        <f t="shared" si="0"/>
        <v>0.59999999999999598</v>
      </c>
      <c r="V12" s="3">
        <f t="shared" si="0"/>
        <v>0.39999999999999603</v>
      </c>
      <c r="W12" s="3">
        <f t="shared" si="0"/>
        <v>0.19999999999999599</v>
      </c>
      <c r="X12" s="3">
        <f t="shared" si="0"/>
        <v>0</v>
      </c>
    </row>
    <row r="13" spans="1:24" x14ac:dyDescent="0.45">
      <c r="A13" s="2" t="s">
        <v>24</v>
      </c>
      <c r="B13" s="2" t="s">
        <v>25</v>
      </c>
      <c r="C13" s="2" t="s">
        <v>2</v>
      </c>
      <c r="D13" s="3">
        <f t="shared" ref="D13:X13" si="1">SQRT(2*$D6*2*$D6-D12*D12)</f>
        <v>0</v>
      </c>
      <c r="E13" s="3">
        <f t="shared" si="1"/>
        <v>1.2489995996796799</v>
      </c>
      <c r="F13" s="3">
        <f t="shared" si="1"/>
        <v>1.7435595774162691</v>
      </c>
      <c r="G13" s="3">
        <f t="shared" si="1"/>
        <v>2.1071307505705481</v>
      </c>
      <c r="H13" s="3">
        <f t="shared" si="1"/>
        <v>2.3999999999999995</v>
      </c>
      <c r="I13" s="3">
        <f t="shared" si="1"/>
        <v>2.6457513110645907</v>
      </c>
      <c r="J13" s="3">
        <f t="shared" si="1"/>
        <v>2.8565713714171399</v>
      </c>
      <c r="K13" s="3">
        <f t="shared" si="1"/>
        <v>3.0397368307141326</v>
      </c>
      <c r="L13" s="3">
        <f t="shared" si="1"/>
        <v>3.2</v>
      </c>
      <c r="M13" s="3">
        <f t="shared" si="1"/>
        <v>3.3406586176980131</v>
      </c>
      <c r="N13" s="3">
        <f t="shared" si="1"/>
        <v>3.4641016151377544</v>
      </c>
      <c r="O13" s="3">
        <f t="shared" si="1"/>
        <v>3.5721142198983502</v>
      </c>
      <c r="P13" s="3">
        <f t="shared" si="1"/>
        <v>3.6660605559646737</v>
      </c>
      <c r="Q13" s="3">
        <f t="shared" si="1"/>
        <v>3.7469987990390403</v>
      </c>
      <c r="R13" s="3">
        <f t="shared" si="1"/>
        <v>3.815756805667784</v>
      </c>
      <c r="S13" s="3">
        <f t="shared" si="1"/>
        <v>3.8729833462074179</v>
      </c>
      <c r="T13" s="3">
        <f t="shared" si="1"/>
        <v>3.9191835884530857</v>
      </c>
      <c r="U13" s="3">
        <f t="shared" si="1"/>
        <v>3.9547439866570384</v>
      </c>
      <c r="V13" s="3">
        <f t="shared" si="1"/>
        <v>3.9799497484264803</v>
      </c>
      <c r="W13" s="3">
        <f t="shared" si="1"/>
        <v>3.9949968710876358</v>
      </c>
      <c r="X13" s="3">
        <f t="shared" si="1"/>
        <v>4</v>
      </c>
    </row>
    <row r="14" spans="1:24" x14ac:dyDescent="0.45">
      <c r="A14" s="2" t="s">
        <v>26</v>
      </c>
      <c r="B14" s="2" t="s">
        <v>27</v>
      </c>
      <c r="C14" s="2" t="s">
        <v>2</v>
      </c>
      <c r="D14" s="3">
        <f>SQRT(D12*D12+D13*D13)/2</f>
        <v>2</v>
      </c>
      <c r="E14" s="3">
        <f t="shared" ref="E14:X14" si="2">SQRT(E12*E12+E13*E13)/2</f>
        <v>2</v>
      </c>
      <c r="F14" s="3">
        <f t="shared" si="2"/>
        <v>2</v>
      </c>
      <c r="G14" s="3">
        <f t="shared" si="2"/>
        <v>2</v>
      </c>
      <c r="H14" s="3">
        <f t="shared" si="2"/>
        <v>2</v>
      </c>
      <c r="I14" s="3">
        <f t="shared" si="2"/>
        <v>2</v>
      </c>
      <c r="J14" s="3">
        <f t="shared" si="2"/>
        <v>2</v>
      </c>
      <c r="K14" s="3">
        <f t="shared" si="2"/>
        <v>2</v>
      </c>
      <c r="L14" s="3">
        <f t="shared" si="2"/>
        <v>2</v>
      </c>
      <c r="M14" s="3">
        <f t="shared" si="2"/>
        <v>2</v>
      </c>
      <c r="N14" s="3">
        <f t="shared" si="2"/>
        <v>2</v>
      </c>
      <c r="O14" s="3">
        <f t="shared" si="2"/>
        <v>2</v>
      </c>
      <c r="P14" s="3">
        <f t="shared" si="2"/>
        <v>2</v>
      </c>
      <c r="Q14" s="3">
        <f t="shared" si="2"/>
        <v>2</v>
      </c>
      <c r="R14" s="3">
        <f t="shared" si="2"/>
        <v>2</v>
      </c>
      <c r="S14" s="3">
        <f t="shared" si="2"/>
        <v>2</v>
      </c>
      <c r="T14" s="3">
        <f t="shared" si="2"/>
        <v>2</v>
      </c>
      <c r="U14" s="3">
        <f t="shared" si="2"/>
        <v>2</v>
      </c>
      <c r="V14" s="3">
        <f t="shared" si="2"/>
        <v>2</v>
      </c>
      <c r="W14" s="3">
        <f t="shared" si="2"/>
        <v>2</v>
      </c>
      <c r="X14" s="3">
        <f t="shared" si="2"/>
        <v>2</v>
      </c>
    </row>
    <row r="15" spans="1:24" x14ac:dyDescent="0.45">
      <c r="A15" s="2" t="s">
        <v>15</v>
      </c>
      <c r="B15" s="2" t="s">
        <v>30</v>
      </c>
      <c r="C15" s="2" t="s">
        <v>44</v>
      </c>
      <c r="D15" s="3">
        <f>D13/D12</f>
        <v>0</v>
      </c>
      <c r="E15" s="3">
        <f t="shared" ref="E15:W15" si="3">E13/E12</f>
        <v>0.32868410517886315</v>
      </c>
      <c r="F15" s="3">
        <f t="shared" si="3"/>
        <v>0.48432210483785254</v>
      </c>
      <c r="G15" s="3">
        <f t="shared" si="3"/>
        <v>0.61974433840310239</v>
      </c>
      <c r="H15" s="3">
        <f t="shared" si="3"/>
        <v>0.74999999999999978</v>
      </c>
      <c r="I15" s="3">
        <f t="shared" si="3"/>
        <v>0.88191710368819687</v>
      </c>
      <c r="J15" s="3">
        <f t="shared" si="3"/>
        <v>1.0202040612204071</v>
      </c>
      <c r="K15" s="3">
        <f t="shared" si="3"/>
        <v>1.1691295502746664</v>
      </c>
      <c r="L15" s="3">
        <f t="shared" si="3"/>
        <v>1.3333333333333335</v>
      </c>
      <c r="M15" s="3">
        <f t="shared" si="3"/>
        <v>1.5184811898627331</v>
      </c>
      <c r="N15" s="3">
        <f t="shared" si="3"/>
        <v>1.7320508075688772</v>
      </c>
      <c r="O15" s="3">
        <f t="shared" si="3"/>
        <v>1.9845078999435279</v>
      </c>
      <c r="P15" s="3">
        <f t="shared" si="3"/>
        <v>2.2912878474779266</v>
      </c>
      <c r="Q15" s="3">
        <f t="shared" si="3"/>
        <v>2.6764277135993222</v>
      </c>
      <c r="R15" s="3">
        <f t="shared" si="3"/>
        <v>3.1797973380564972</v>
      </c>
      <c r="S15" s="3">
        <f t="shared" si="3"/>
        <v>3.8729833462074335</v>
      </c>
      <c r="T15" s="3">
        <f t="shared" si="3"/>
        <v>4.8989794855663815</v>
      </c>
      <c r="U15" s="3">
        <f t="shared" si="3"/>
        <v>6.5912399777617745</v>
      </c>
      <c r="V15" s="3">
        <f t="shared" si="3"/>
        <v>9.9498743710662989</v>
      </c>
      <c r="W15" s="3">
        <f t="shared" si="3"/>
        <v>19.974984355438579</v>
      </c>
      <c r="X15" s="4"/>
    </row>
    <row r="16" spans="1:24" x14ac:dyDescent="0.45">
      <c r="A16" s="2" t="s">
        <v>16</v>
      </c>
      <c r="B16" s="2" t="s">
        <v>31</v>
      </c>
      <c r="C16" s="2" t="s">
        <v>44</v>
      </c>
      <c r="D16" s="4"/>
      <c r="E16" s="3">
        <f>E12/E13</f>
        <v>3.0424349222966547</v>
      </c>
      <c r="F16" s="3">
        <f t="shared" ref="F16:X16" si="4">F12/F13</f>
        <v>2.0647416048350564</v>
      </c>
      <c r="G16" s="3">
        <f t="shared" si="4"/>
        <v>1.613568592779248</v>
      </c>
      <c r="H16" s="3">
        <f t="shared" si="4"/>
        <v>1.3333333333333337</v>
      </c>
      <c r="I16" s="3">
        <f t="shared" si="4"/>
        <v>1.1338934190276817</v>
      </c>
      <c r="J16" s="3">
        <f t="shared" si="4"/>
        <v>0.98019605881960681</v>
      </c>
      <c r="K16" s="3">
        <f t="shared" si="4"/>
        <v>0.8553372034476997</v>
      </c>
      <c r="L16" s="3">
        <f t="shared" si="4"/>
        <v>0.74999999999999989</v>
      </c>
      <c r="M16" s="3">
        <f t="shared" si="4"/>
        <v>0.6585527740981747</v>
      </c>
      <c r="N16" s="3">
        <f t="shared" si="4"/>
        <v>0.57735026918962584</v>
      </c>
      <c r="O16" s="3">
        <f t="shared" si="4"/>
        <v>0.50390325986026885</v>
      </c>
      <c r="P16" s="3">
        <f t="shared" si="4"/>
        <v>0.4364357804719835</v>
      </c>
      <c r="Q16" s="3">
        <f t="shared" si="4"/>
        <v>0.37363235887853541</v>
      </c>
      <c r="R16" s="3">
        <f t="shared" si="4"/>
        <v>0.31448545101657432</v>
      </c>
      <c r="S16" s="3">
        <f t="shared" si="4"/>
        <v>0.25819888974716004</v>
      </c>
      <c r="T16" s="3">
        <f t="shared" si="4"/>
        <v>0.20412414523193045</v>
      </c>
      <c r="U16" s="3">
        <f t="shared" si="4"/>
        <v>0.15171652122725104</v>
      </c>
      <c r="V16" s="3">
        <f t="shared" si="4"/>
        <v>0.1005037815259202</v>
      </c>
      <c r="W16" s="3">
        <f t="shared" si="4"/>
        <v>5.0062617432174883E-2</v>
      </c>
      <c r="X16" s="3">
        <f t="shared" si="4"/>
        <v>0</v>
      </c>
    </row>
    <row r="18" spans="1:24" x14ac:dyDescent="0.45">
      <c r="A18" s="2" t="s">
        <v>32</v>
      </c>
      <c r="B18" s="2" t="s">
        <v>4</v>
      </c>
      <c r="C18" s="2" t="s">
        <v>5</v>
      </c>
      <c r="D18" s="3">
        <f t="shared" ref="D18:W18" si="5">ROUNDUP($D2/D12,0)</f>
        <v>3</v>
      </c>
      <c r="E18" s="3">
        <f t="shared" si="5"/>
        <v>3</v>
      </c>
      <c r="F18" s="3">
        <f t="shared" si="5"/>
        <v>3</v>
      </c>
      <c r="G18" s="3">
        <f t="shared" si="5"/>
        <v>3</v>
      </c>
      <c r="H18" s="3">
        <f t="shared" si="5"/>
        <v>4</v>
      </c>
      <c r="I18" s="3">
        <f t="shared" si="5"/>
        <v>4</v>
      </c>
      <c r="J18" s="3">
        <f t="shared" si="5"/>
        <v>4</v>
      </c>
      <c r="K18" s="3">
        <f t="shared" si="5"/>
        <v>4</v>
      </c>
      <c r="L18" s="3">
        <f t="shared" si="5"/>
        <v>5</v>
      </c>
      <c r="M18" s="3">
        <f t="shared" si="5"/>
        <v>5</v>
      </c>
      <c r="N18" s="3">
        <f t="shared" si="5"/>
        <v>5</v>
      </c>
      <c r="O18" s="3">
        <f t="shared" si="5"/>
        <v>6</v>
      </c>
      <c r="P18" s="3">
        <f t="shared" si="5"/>
        <v>7</v>
      </c>
      <c r="Q18" s="3">
        <f t="shared" si="5"/>
        <v>8</v>
      </c>
      <c r="R18" s="3">
        <f t="shared" si="5"/>
        <v>9</v>
      </c>
      <c r="S18" s="3">
        <f t="shared" si="5"/>
        <v>10</v>
      </c>
      <c r="T18" s="3">
        <f t="shared" si="5"/>
        <v>13</v>
      </c>
      <c r="U18" s="3">
        <f t="shared" si="5"/>
        <v>17</v>
      </c>
      <c r="V18" s="3">
        <f t="shared" si="5"/>
        <v>26</v>
      </c>
      <c r="W18" s="3">
        <f t="shared" si="5"/>
        <v>51</v>
      </c>
      <c r="X18" s="4"/>
    </row>
    <row r="19" spans="1:24" x14ac:dyDescent="0.45">
      <c r="A19" s="2" t="s">
        <v>33</v>
      </c>
      <c r="B19" s="2" t="s">
        <v>6</v>
      </c>
      <c r="C19" s="2" t="s">
        <v>5</v>
      </c>
      <c r="D19" s="4"/>
      <c r="E19" s="3">
        <f t="shared" ref="E19:X19" si="6">ROUNDUP($D3/E13,0)</f>
        <v>5</v>
      </c>
      <c r="F19" s="3">
        <f t="shared" si="6"/>
        <v>4</v>
      </c>
      <c r="G19" s="3">
        <f t="shared" si="6"/>
        <v>3</v>
      </c>
      <c r="H19" s="3">
        <f t="shared" si="6"/>
        <v>3</v>
      </c>
      <c r="I19" s="3">
        <f t="shared" si="6"/>
        <v>3</v>
      </c>
      <c r="J19" s="3">
        <f t="shared" si="6"/>
        <v>3</v>
      </c>
      <c r="K19" s="3">
        <f t="shared" si="6"/>
        <v>2</v>
      </c>
      <c r="L19" s="3">
        <f t="shared" si="6"/>
        <v>2</v>
      </c>
      <c r="M19" s="3">
        <f t="shared" si="6"/>
        <v>2</v>
      </c>
      <c r="N19" s="3">
        <f t="shared" si="6"/>
        <v>2</v>
      </c>
      <c r="O19" s="3">
        <f t="shared" si="6"/>
        <v>2</v>
      </c>
      <c r="P19" s="3">
        <f t="shared" si="6"/>
        <v>2</v>
      </c>
      <c r="Q19" s="3">
        <f t="shared" si="6"/>
        <v>2</v>
      </c>
      <c r="R19" s="3">
        <f t="shared" si="6"/>
        <v>2</v>
      </c>
      <c r="S19" s="3">
        <f t="shared" si="6"/>
        <v>2</v>
      </c>
      <c r="T19" s="3">
        <f t="shared" si="6"/>
        <v>2</v>
      </c>
      <c r="U19" s="3">
        <f t="shared" si="6"/>
        <v>2</v>
      </c>
      <c r="V19" s="3">
        <f t="shared" si="6"/>
        <v>2</v>
      </c>
      <c r="W19" s="3">
        <f t="shared" si="6"/>
        <v>2</v>
      </c>
      <c r="X19" s="3">
        <f t="shared" si="6"/>
        <v>2</v>
      </c>
    </row>
    <row r="20" spans="1:24" x14ac:dyDescent="0.45">
      <c r="A20" s="2" t="s">
        <v>34</v>
      </c>
      <c r="B20" s="2" t="s">
        <v>7</v>
      </c>
      <c r="C20" s="2" t="s">
        <v>5</v>
      </c>
      <c r="D20" s="4"/>
      <c r="E20" s="3">
        <f>E18*E19</f>
        <v>15</v>
      </c>
      <c r="F20" s="3">
        <f t="shared" ref="F20:H20" si="7">F18*F19</f>
        <v>12</v>
      </c>
      <c r="G20" s="3">
        <f t="shared" si="7"/>
        <v>9</v>
      </c>
      <c r="H20" s="3">
        <f t="shared" si="7"/>
        <v>12</v>
      </c>
      <c r="I20" s="3">
        <f>I18*I19</f>
        <v>12</v>
      </c>
      <c r="J20" s="3">
        <f t="shared" ref="J20" si="8">J18*J19</f>
        <v>12</v>
      </c>
      <c r="K20" s="3">
        <f>K18*K19</f>
        <v>8</v>
      </c>
      <c r="L20" s="3">
        <f t="shared" ref="L20:M20" si="9">L18*L19</f>
        <v>10</v>
      </c>
      <c r="M20" s="3">
        <f t="shared" si="9"/>
        <v>10</v>
      </c>
      <c r="N20" s="3">
        <f t="shared" ref="N20" si="10">N18*N19</f>
        <v>10</v>
      </c>
      <c r="O20" s="3">
        <f t="shared" ref="O20" si="11">O18*O19</f>
        <v>12</v>
      </c>
      <c r="P20" s="3">
        <f t="shared" ref="P20:Q20" si="12">P18*P19</f>
        <v>14</v>
      </c>
      <c r="Q20" s="3">
        <f t="shared" si="12"/>
        <v>16</v>
      </c>
      <c r="R20" s="3">
        <f t="shared" ref="R20:S20" si="13">R18*R19</f>
        <v>18</v>
      </c>
      <c r="S20" s="3">
        <f t="shared" si="13"/>
        <v>20</v>
      </c>
      <c r="T20" s="3">
        <f t="shared" ref="T20:U20" si="14">T18*T19</f>
        <v>26</v>
      </c>
      <c r="U20" s="3">
        <f t="shared" si="14"/>
        <v>34</v>
      </c>
      <c r="V20" s="3">
        <f t="shared" ref="V20" si="15">V18*V19</f>
        <v>52</v>
      </c>
      <c r="W20" s="3">
        <f t="shared" ref="W20" si="16">W18*W19</f>
        <v>102</v>
      </c>
      <c r="X20" s="4"/>
    </row>
    <row r="22" spans="1:24" x14ac:dyDescent="0.45">
      <c r="A22" s="2" t="s">
        <v>35</v>
      </c>
      <c r="B22" s="2" t="s">
        <v>36</v>
      </c>
      <c r="C22" s="2" t="s">
        <v>2</v>
      </c>
      <c r="D22" s="3">
        <f>D12*D18</f>
        <v>12</v>
      </c>
      <c r="E22" s="3">
        <f t="shared" ref="E22:X22" si="17">E12*E18</f>
        <v>11.399999999999999</v>
      </c>
      <c r="F22" s="3">
        <f t="shared" si="17"/>
        <v>10.8</v>
      </c>
      <c r="G22" s="3">
        <f t="shared" si="17"/>
        <v>10.199999999999999</v>
      </c>
      <c r="H22" s="3">
        <f t="shared" si="17"/>
        <v>12.8</v>
      </c>
      <c r="I22" s="3">
        <f t="shared" si="17"/>
        <v>12</v>
      </c>
      <c r="J22" s="3">
        <f t="shared" si="17"/>
        <v>11.2</v>
      </c>
      <c r="K22" s="3">
        <f t="shared" si="17"/>
        <v>10.4</v>
      </c>
      <c r="L22" s="3">
        <f t="shared" si="17"/>
        <v>12</v>
      </c>
      <c r="M22" s="3">
        <f t="shared" si="17"/>
        <v>11</v>
      </c>
      <c r="N22" s="3">
        <f t="shared" si="17"/>
        <v>10</v>
      </c>
      <c r="O22" s="3">
        <f t="shared" si="17"/>
        <v>10.8</v>
      </c>
      <c r="P22" s="3">
        <f t="shared" si="17"/>
        <v>11.199999999999973</v>
      </c>
      <c r="Q22" s="3">
        <f t="shared" si="17"/>
        <v>11.199999999999967</v>
      </c>
      <c r="R22" s="3">
        <f t="shared" si="17"/>
        <v>10.799999999999963</v>
      </c>
      <c r="S22" s="3">
        <f t="shared" si="17"/>
        <v>9.9999999999999609</v>
      </c>
      <c r="T22" s="3">
        <f t="shared" si="17"/>
        <v>10.399999999999949</v>
      </c>
      <c r="U22" s="3">
        <f t="shared" si="17"/>
        <v>10.199999999999932</v>
      </c>
      <c r="V22" s="3">
        <f t="shared" si="17"/>
        <v>10.399999999999897</v>
      </c>
      <c r="W22" s="3">
        <f t="shared" si="17"/>
        <v>10.199999999999795</v>
      </c>
      <c r="X22" s="3">
        <f t="shared" si="17"/>
        <v>0</v>
      </c>
    </row>
    <row r="23" spans="1:24" x14ac:dyDescent="0.45">
      <c r="A23" s="2" t="s">
        <v>38</v>
      </c>
      <c r="B23" s="2" t="s">
        <v>37</v>
      </c>
      <c r="C23" s="2" t="s">
        <v>2</v>
      </c>
      <c r="D23" s="3">
        <f>D13*D19</f>
        <v>0</v>
      </c>
      <c r="E23" s="3">
        <f>E13*E19</f>
        <v>6.2449979983983992</v>
      </c>
      <c r="F23" s="3">
        <f t="shared" ref="F23:X23" si="18">F13*F19</f>
        <v>6.9742383096650764</v>
      </c>
      <c r="G23" s="3">
        <f t="shared" si="18"/>
        <v>6.3213922517116448</v>
      </c>
      <c r="H23" s="3">
        <f t="shared" si="18"/>
        <v>7.1999999999999984</v>
      </c>
      <c r="I23" s="3">
        <f t="shared" si="18"/>
        <v>7.9372539331937721</v>
      </c>
      <c r="J23" s="3">
        <f t="shared" si="18"/>
        <v>8.5697141142514202</v>
      </c>
      <c r="K23" s="3">
        <f t="shared" si="18"/>
        <v>6.0794736614282652</v>
      </c>
      <c r="L23" s="3">
        <f t="shared" si="18"/>
        <v>6.4</v>
      </c>
      <c r="M23" s="3">
        <f t="shared" si="18"/>
        <v>6.6813172353960262</v>
      </c>
      <c r="N23" s="3">
        <f t="shared" si="18"/>
        <v>6.9282032302755088</v>
      </c>
      <c r="O23" s="3">
        <f t="shared" si="18"/>
        <v>7.1442284397967004</v>
      </c>
      <c r="P23" s="3">
        <f t="shared" si="18"/>
        <v>7.3321211119293475</v>
      </c>
      <c r="Q23" s="3">
        <f t="shared" si="18"/>
        <v>7.4939975980780806</v>
      </c>
      <c r="R23" s="3">
        <f t="shared" si="18"/>
        <v>7.6315136113355679</v>
      </c>
      <c r="S23" s="3">
        <f t="shared" si="18"/>
        <v>7.7459666924148358</v>
      </c>
      <c r="T23" s="3">
        <f t="shared" si="18"/>
        <v>7.8383671769061714</v>
      </c>
      <c r="U23" s="3">
        <f t="shared" si="18"/>
        <v>7.9094879733140768</v>
      </c>
      <c r="V23" s="3">
        <f t="shared" si="18"/>
        <v>7.9598994968529606</v>
      </c>
      <c r="W23" s="3">
        <f t="shared" si="18"/>
        <v>7.9899937421752716</v>
      </c>
      <c r="X23" s="3">
        <f t="shared" si="18"/>
        <v>8</v>
      </c>
    </row>
    <row r="24" spans="1:24" x14ac:dyDescent="0.45">
      <c r="A24" s="2" t="s">
        <v>40</v>
      </c>
      <c r="B24" s="2" t="s">
        <v>39</v>
      </c>
      <c r="C24" s="2" t="s">
        <v>9</v>
      </c>
      <c r="D24" s="4"/>
      <c r="E24" s="3">
        <f t="shared" ref="E24:W24" si="19">E22*E23</f>
        <v>71.192977181741739</v>
      </c>
      <c r="F24" s="3">
        <f t="shared" si="19"/>
        <v>75.321773744382824</v>
      </c>
      <c r="G24" s="3">
        <f t="shared" si="19"/>
        <v>64.478200967458775</v>
      </c>
      <c r="H24" s="3">
        <f t="shared" si="19"/>
        <v>92.159999999999982</v>
      </c>
      <c r="I24" s="3">
        <f t="shared" si="19"/>
        <v>95.247047198325262</v>
      </c>
      <c r="J24" s="3">
        <f t="shared" si="19"/>
        <v>95.980798079615894</v>
      </c>
      <c r="K24" s="3">
        <f t="shared" si="19"/>
        <v>63.226526078853958</v>
      </c>
      <c r="L24" s="3">
        <f t="shared" si="19"/>
        <v>76.800000000000011</v>
      </c>
      <c r="M24" s="3">
        <f t="shared" si="19"/>
        <v>73.494489589356292</v>
      </c>
      <c r="N24" s="3">
        <f t="shared" si="19"/>
        <v>69.282032302755084</v>
      </c>
      <c r="O24" s="3">
        <f t="shared" si="19"/>
        <v>77.157667149804368</v>
      </c>
      <c r="P24" s="3">
        <f t="shared" si="19"/>
        <v>82.119756453608488</v>
      </c>
      <c r="Q24" s="3">
        <f t="shared" si="19"/>
        <v>83.932773098474257</v>
      </c>
      <c r="R24" s="3">
        <f t="shared" si="19"/>
        <v>82.420347002423853</v>
      </c>
      <c r="S24" s="3">
        <f t="shared" si="19"/>
        <v>77.459666924148053</v>
      </c>
      <c r="T24" s="3">
        <f t="shared" si="19"/>
        <v>81.519018639823784</v>
      </c>
      <c r="U24" s="3">
        <f t="shared" si="19"/>
        <v>80.676777327803038</v>
      </c>
      <c r="V24" s="3">
        <f t="shared" si="19"/>
        <v>82.78295476726997</v>
      </c>
      <c r="W24" s="3">
        <f t="shared" si="19"/>
        <v>81.497936170186136</v>
      </c>
      <c r="X24" s="4"/>
    </row>
    <row r="25" spans="1:24" x14ac:dyDescent="0.45">
      <c r="A25" s="2" t="s">
        <v>41</v>
      </c>
      <c r="B25" s="2" t="s">
        <v>11</v>
      </c>
      <c r="C25" s="2" t="s">
        <v>9</v>
      </c>
      <c r="D25" s="4"/>
      <c r="E25" s="3">
        <f>E24-$D4</f>
        <v>11.192977181741739</v>
      </c>
      <c r="F25" s="3">
        <f t="shared" ref="F25:W25" si="20">F24-$D4</f>
        <v>15.321773744382824</v>
      </c>
      <c r="G25" s="3">
        <f t="shared" si="20"/>
        <v>4.4782009674587755</v>
      </c>
      <c r="H25" s="3">
        <f t="shared" si="20"/>
        <v>32.159999999999982</v>
      </c>
      <c r="I25" s="3">
        <f t="shared" si="20"/>
        <v>35.247047198325262</v>
      </c>
      <c r="J25" s="3">
        <f t="shared" si="20"/>
        <v>35.980798079615894</v>
      </c>
      <c r="K25" s="3">
        <f t="shared" si="20"/>
        <v>3.2265260788539578</v>
      </c>
      <c r="L25" s="3">
        <f t="shared" si="20"/>
        <v>16.800000000000011</v>
      </c>
      <c r="M25" s="3">
        <f t="shared" si="20"/>
        <v>13.494489589356292</v>
      </c>
      <c r="N25" s="3">
        <f t="shared" si="20"/>
        <v>9.2820323027550842</v>
      </c>
      <c r="O25" s="3">
        <f t="shared" si="20"/>
        <v>17.157667149804368</v>
      </c>
      <c r="P25" s="3">
        <f t="shared" si="20"/>
        <v>22.119756453608488</v>
      </c>
      <c r="Q25" s="3">
        <f t="shared" si="20"/>
        <v>23.932773098474257</v>
      </c>
      <c r="R25" s="3">
        <f t="shared" si="20"/>
        <v>22.420347002423853</v>
      </c>
      <c r="S25" s="3">
        <f t="shared" si="20"/>
        <v>17.459666924148053</v>
      </c>
      <c r="T25" s="3">
        <f t="shared" si="20"/>
        <v>21.519018639823784</v>
      </c>
      <c r="U25" s="3">
        <f t="shared" si="20"/>
        <v>20.676777327803038</v>
      </c>
      <c r="V25" s="3">
        <f t="shared" si="20"/>
        <v>22.78295476726997</v>
      </c>
      <c r="W25" s="3">
        <f t="shared" si="20"/>
        <v>21.497936170186136</v>
      </c>
      <c r="X25" s="4"/>
    </row>
    <row r="27" spans="1:24" x14ac:dyDescent="0.45">
      <c r="A27" s="2" t="s">
        <v>42</v>
      </c>
      <c r="B27" s="2" t="s">
        <v>12</v>
      </c>
      <c r="C27" s="2" t="s">
        <v>9</v>
      </c>
      <c r="D27" s="4"/>
      <c r="E27" s="3">
        <f>$D7*E20</f>
        <v>188.49539999999999</v>
      </c>
      <c r="F27" s="3">
        <f t="shared" ref="F27:W27" si="21">$D7*F20</f>
        <v>150.79631999999998</v>
      </c>
      <c r="G27" s="3">
        <f t="shared" si="21"/>
        <v>113.09724</v>
      </c>
      <c r="H27" s="3">
        <f t="shared" si="21"/>
        <v>150.79631999999998</v>
      </c>
      <c r="I27" s="3">
        <f t="shared" si="21"/>
        <v>150.79631999999998</v>
      </c>
      <c r="J27" s="3">
        <f t="shared" si="21"/>
        <v>150.79631999999998</v>
      </c>
      <c r="K27" s="3">
        <f t="shared" si="21"/>
        <v>100.53088</v>
      </c>
      <c r="L27" s="3">
        <f t="shared" si="21"/>
        <v>125.6636</v>
      </c>
      <c r="M27" s="3">
        <f t="shared" si="21"/>
        <v>125.6636</v>
      </c>
      <c r="N27" s="3">
        <f t="shared" si="21"/>
        <v>125.6636</v>
      </c>
      <c r="O27" s="3">
        <f t="shared" si="21"/>
        <v>150.79631999999998</v>
      </c>
      <c r="P27" s="3">
        <f t="shared" si="21"/>
        <v>175.92903999999999</v>
      </c>
      <c r="Q27" s="3">
        <f t="shared" si="21"/>
        <v>201.06175999999999</v>
      </c>
      <c r="R27" s="3">
        <f t="shared" si="21"/>
        <v>226.19448</v>
      </c>
      <c r="S27" s="3">
        <f t="shared" si="21"/>
        <v>251.3272</v>
      </c>
      <c r="T27" s="3">
        <f t="shared" si="21"/>
        <v>326.72535999999997</v>
      </c>
      <c r="U27" s="3">
        <f t="shared" si="21"/>
        <v>427.25623999999999</v>
      </c>
      <c r="V27" s="3">
        <f t="shared" si="21"/>
        <v>653.45071999999993</v>
      </c>
      <c r="W27" s="3">
        <f t="shared" si="21"/>
        <v>1281.76872</v>
      </c>
      <c r="X27" s="4"/>
    </row>
    <row r="28" spans="1:24" x14ac:dyDescent="0.45">
      <c r="A28" s="2" t="s">
        <v>43</v>
      </c>
      <c r="B28" s="2" t="s">
        <v>11</v>
      </c>
      <c r="C28" s="2" t="s">
        <v>9</v>
      </c>
      <c r="D28" s="4"/>
      <c r="E28" s="3">
        <f>E27-$D4</f>
        <v>128.49539999999999</v>
      </c>
      <c r="F28" s="3">
        <f t="shared" ref="F28:W28" si="22">F27-$D4</f>
        <v>90.79631999999998</v>
      </c>
      <c r="G28" s="3">
        <f t="shared" si="22"/>
        <v>53.097239999999999</v>
      </c>
      <c r="H28" s="3">
        <f t="shared" si="22"/>
        <v>90.79631999999998</v>
      </c>
      <c r="I28" s="3">
        <f t="shared" si="22"/>
        <v>90.79631999999998</v>
      </c>
      <c r="J28" s="3">
        <f t="shared" si="22"/>
        <v>90.79631999999998</v>
      </c>
      <c r="K28" s="3">
        <f t="shared" si="22"/>
        <v>40.530879999999996</v>
      </c>
      <c r="L28" s="3">
        <f t="shared" si="22"/>
        <v>65.663600000000002</v>
      </c>
      <c r="M28" s="3">
        <f t="shared" si="22"/>
        <v>65.663600000000002</v>
      </c>
      <c r="N28" s="3">
        <f t="shared" si="22"/>
        <v>65.663600000000002</v>
      </c>
      <c r="O28" s="3">
        <f t="shared" si="22"/>
        <v>90.79631999999998</v>
      </c>
      <c r="P28" s="3">
        <f t="shared" si="22"/>
        <v>115.92903999999999</v>
      </c>
      <c r="Q28" s="3">
        <f t="shared" si="22"/>
        <v>141.06175999999999</v>
      </c>
      <c r="R28" s="3">
        <f t="shared" si="22"/>
        <v>166.19448</v>
      </c>
      <c r="S28" s="3">
        <f t="shared" si="22"/>
        <v>191.3272</v>
      </c>
      <c r="T28" s="3">
        <f t="shared" si="22"/>
        <v>266.72535999999997</v>
      </c>
      <c r="U28" s="3">
        <f t="shared" si="22"/>
        <v>367.25623999999999</v>
      </c>
      <c r="V28" s="3">
        <f t="shared" si="22"/>
        <v>593.45071999999993</v>
      </c>
      <c r="W28" s="3">
        <f t="shared" si="22"/>
        <v>1221.76872</v>
      </c>
      <c r="X28" s="4"/>
    </row>
    <row r="30" spans="1:24" x14ac:dyDescent="0.45">
      <c r="A30" s="2" t="s">
        <v>52</v>
      </c>
      <c r="E30" s="2" t="s">
        <v>49</v>
      </c>
      <c r="F30" s="2" t="s">
        <v>20</v>
      </c>
      <c r="G30" s="2" t="s">
        <v>50</v>
      </c>
      <c r="I30" s="2" t="s">
        <v>48</v>
      </c>
    </row>
    <row r="31" spans="1:24" x14ac:dyDescent="0.45">
      <c r="A31" s="2" t="s">
        <v>32</v>
      </c>
      <c r="B31" s="2" t="s">
        <v>4</v>
      </c>
      <c r="C31" s="2" t="s">
        <v>5</v>
      </c>
      <c r="D31" s="3">
        <f>D2/D8</f>
        <v>3.5355339059327373</v>
      </c>
      <c r="E31" s="3">
        <f>ROUND(D31,0)-1</f>
        <v>3</v>
      </c>
      <c r="F31" s="3">
        <f>ROUND(D31,0)</f>
        <v>4</v>
      </c>
      <c r="G31" s="3">
        <f>ROUND(D31,0)+1</f>
        <v>5</v>
      </c>
      <c r="I31" s="3">
        <f>ROUNDUP(D31,0)</f>
        <v>4</v>
      </c>
    </row>
    <row r="32" spans="1:24" x14ac:dyDescent="0.45">
      <c r="A32" s="2" t="s">
        <v>22</v>
      </c>
      <c r="B32" s="2" t="s">
        <v>23</v>
      </c>
      <c r="C32" s="2" t="s">
        <v>2</v>
      </c>
      <c r="E32" s="3">
        <f>$D2/E31</f>
        <v>3.3333333333333335</v>
      </c>
      <c r="F32" s="3">
        <f t="shared" ref="F32:I32" si="23">$D2/F31</f>
        <v>2.5</v>
      </c>
      <c r="G32" s="3">
        <f t="shared" si="23"/>
        <v>2</v>
      </c>
      <c r="I32" s="3">
        <f t="shared" si="23"/>
        <v>2.5</v>
      </c>
    </row>
    <row r="33" spans="1:9" x14ac:dyDescent="0.45">
      <c r="A33" s="2" t="s">
        <v>24</v>
      </c>
      <c r="B33" s="2" t="s">
        <v>25</v>
      </c>
      <c r="C33" s="2" t="s">
        <v>2</v>
      </c>
      <c r="E33" s="3">
        <f>SQRT(2*$D6*2*$D6-E32*E32)</f>
        <v>2.2110831935702664</v>
      </c>
      <c r="F33" s="3">
        <f t="shared" ref="F33:I33" si="24">SQRT(2*$D6*2*$D6-F32*F32)</f>
        <v>3.1224989991991992</v>
      </c>
      <c r="G33" s="3">
        <f t="shared" si="24"/>
        <v>3.4641016151377544</v>
      </c>
      <c r="I33" s="3">
        <f t="shared" si="24"/>
        <v>3.1224989991991992</v>
      </c>
    </row>
    <row r="34" spans="1:9" x14ac:dyDescent="0.45">
      <c r="A34" s="2" t="s">
        <v>33</v>
      </c>
      <c r="B34" s="2" t="s">
        <v>6</v>
      </c>
      <c r="C34" s="2" t="s">
        <v>5</v>
      </c>
      <c r="E34" s="3">
        <f>ROUNDUP($D3/E33,0)</f>
        <v>3</v>
      </c>
      <c r="F34" s="3">
        <f t="shared" ref="F34:I34" si="25">ROUNDUP($D3/F33,0)</f>
        <v>2</v>
      </c>
      <c r="G34" s="3">
        <f t="shared" si="25"/>
        <v>2</v>
      </c>
      <c r="I34" s="3">
        <f t="shared" si="25"/>
        <v>2</v>
      </c>
    </row>
    <row r="35" spans="1:9" x14ac:dyDescent="0.45">
      <c r="A35" s="2" t="s">
        <v>24</v>
      </c>
      <c r="B35" s="2" t="s">
        <v>25</v>
      </c>
      <c r="C35" s="2" t="s">
        <v>2</v>
      </c>
      <c r="E35" s="3">
        <f>$D3/E34</f>
        <v>2</v>
      </c>
      <c r="F35" s="3">
        <f t="shared" ref="F35:I35" si="26">$D3/F34</f>
        <v>3</v>
      </c>
      <c r="G35" s="3">
        <f t="shared" si="26"/>
        <v>3</v>
      </c>
      <c r="I35" s="3">
        <f t="shared" si="26"/>
        <v>3</v>
      </c>
    </row>
    <row r="36" spans="1:9" x14ac:dyDescent="0.45">
      <c r="A36" s="2" t="s">
        <v>34</v>
      </c>
      <c r="B36" s="2" t="s">
        <v>7</v>
      </c>
      <c r="C36" s="2" t="s">
        <v>5</v>
      </c>
      <c r="E36" s="3">
        <f>E31*E34</f>
        <v>9</v>
      </c>
      <c r="F36" s="3">
        <f t="shared" ref="F36:G36" si="27">F31*F34</f>
        <v>8</v>
      </c>
      <c r="G36" s="3">
        <f t="shared" si="27"/>
        <v>10</v>
      </c>
      <c r="I36" s="3">
        <f t="shared" ref="I36" si="28">I31*I34</f>
        <v>8</v>
      </c>
    </row>
    <row r="38" spans="1:9" x14ac:dyDescent="0.45">
      <c r="A38" s="2" t="s">
        <v>47</v>
      </c>
    </row>
    <row r="39" spans="1:9" x14ac:dyDescent="0.45">
      <c r="A39" s="2" t="s">
        <v>33</v>
      </c>
      <c r="B39" s="2" t="s">
        <v>6</v>
      </c>
      <c r="C39" s="2" t="s">
        <v>5</v>
      </c>
      <c r="D39" s="3">
        <f>D3/D8</f>
        <v>2.1213203435596424</v>
      </c>
      <c r="E39" s="3">
        <f>ROUND(D39,0)-1</f>
        <v>1</v>
      </c>
      <c r="F39" s="3">
        <f>ROUND(D39,0)</f>
        <v>2</v>
      </c>
      <c r="G39" s="3">
        <f>ROUND(D39,0)+1</f>
        <v>3</v>
      </c>
      <c r="I39" s="3">
        <f>ROUNDUP(D39,0)</f>
        <v>3</v>
      </c>
    </row>
    <row r="40" spans="1:9" x14ac:dyDescent="0.45">
      <c r="A40" s="2" t="s">
        <v>24</v>
      </c>
      <c r="B40" s="2" t="s">
        <v>25</v>
      </c>
      <c r="C40" s="2" t="s">
        <v>2</v>
      </c>
      <c r="E40" s="3">
        <f>$D3/E39</f>
        <v>6</v>
      </c>
      <c r="F40" s="3">
        <f t="shared" ref="F40:I40" si="29">$D3/F39</f>
        <v>3</v>
      </c>
      <c r="G40" s="3">
        <f t="shared" si="29"/>
        <v>2</v>
      </c>
      <c r="I40" s="3">
        <f t="shared" si="29"/>
        <v>2</v>
      </c>
    </row>
    <row r="41" spans="1:9" x14ac:dyDescent="0.45">
      <c r="A41" s="2" t="s">
        <v>22</v>
      </c>
      <c r="B41" s="2" t="s">
        <v>23</v>
      </c>
      <c r="C41" s="2" t="s">
        <v>2</v>
      </c>
      <c r="E41" s="3" t="e">
        <f>SQRT(2*$D6*2*$D6-E40*E40)</f>
        <v>#NUM!</v>
      </c>
      <c r="F41" s="3">
        <f t="shared" ref="F41:I41" si="30">SQRT(2*$D6*2*$D6-F40*F40)</f>
        <v>2.6457513110645907</v>
      </c>
      <c r="G41" s="3">
        <f t="shared" si="30"/>
        <v>3.4641016151377544</v>
      </c>
      <c r="I41" s="3">
        <f t="shared" si="30"/>
        <v>3.4641016151377544</v>
      </c>
    </row>
    <row r="42" spans="1:9" x14ac:dyDescent="0.45">
      <c r="A42" s="2" t="s">
        <v>32</v>
      </c>
      <c r="B42" s="2" t="s">
        <v>4</v>
      </c>
      <c r="C42" s="2" t="s">
        <v>5</v>
      </c>
      <c r="E42" s="3" t="e">
        <f>ROUNDUP($D2/E41,0)</f>
        <v>#NUM!</v>
      </c>
      <c r="F42" s="3">
        <f t="shared" ref="F42:I42" si="31">ROUNDUP($D2/F41,0)</f>
        <v>4</v>
      </c>
      <c r="G42" s="3">
        <f t="shared" si="31"/>
        <v>3</v>
      </c>
      <c r="I42" s="3">
        <f t="shared" si="31"/>
        <v>3</v>
      </c>
    </row>
    <row r="43" spans="1:9" x14ac:dyDescent="0.45">
      <c r="A43" s="2" t="s">
        <v>22</v>
      </c>
      <c r="B43" s="2" t="s">
        <v>23</v>
      </c>
      <c r="C43" s="2" t="s">
        <v>2</v>
      </c>
      <c r="E43" s="3" t="e">
        <f>$D2/E42</f>
        <v>#NUM!</v>
      </c>
      <c r="F43" s="3">
        <f>$D2/F42</f>
        <v>2.5</v>
      </c>
      <c r="G43" s="3">
        <f>$D2/G42</f>
        <v>3.3333333333333335</v>
      </c>
      <c r="I43" s="3">
        <f>$D2/I42</f>
        <v>3.3333333333333335</v>
      </c>
    </row>
    <row r="44" spans="1:9" x14ac:dyDescent="0.45">
      <c r="A44" s="2" t="s">
        <v>34</v>
      </c>
      <c r="B44" s="2" t="s">
        <v>7</v>
      </c>
      <c r="C44" s="2" t="s">
        <v>5</v>
      </c>
      <c r="E44" s="3" t="e">
        <f>E39*E42</f>
        <v>#NUM!</v>
      </c>
      <c r="F44" s="3">
        <f t="shared" ref="F44:G44" si="32">F39*F42</f>
        <v>8</v>
      </c>
      <c r="G44" s="3">
        <f t="shared" si="32"/>
        <v>9</v>
      </c>
      <c r="I44" s="3">
        <f t="shared" ref="I44" si="33">I39*I42</f>
        <v>9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27E4-82BF-4364-AF99-F828CFA4EB13}">
  <dimension ref="A2:Z12"/>
  <sheetViews>
    <sheetView workbookViewId="0">
      <selection activeCell="K8" sqref="K8"/>
    </sheetView>
  </sheetViews>
  <sheetFormatPr defaultRowHeight="18" x14ac:dyDescent="0.45"/>
  <cols>
    <col min="1" max="25" width="4.59765625" style="2" customWidth="1"/>
    <col min="26" max="26" width="23.09765625" style="2" customWidth="1"/>
    <col min="27" max="16384" width="8.796875" style="2"/>
  </cols>
  <sheetData>
    <row r="2" spans="1:26" x14ac:dyDescent="0.45">
      <c r="A2" s="2">
        <v>25</v>
      </c>
      <c r="B2" s="2">
        <v>24</v>
      </c>
      <c r="C2" s="2">
        <v>23</v>
      </c>
      <c r="D2" s="2">
        <v>22</v>
      </c>
      <c r="E2" s="2">
        <v>21</v>
      </c>
      <c r="F2" s="2">
        <v>20</v>
      </c>
      <c r="G2" s="2">
        <v>19</v>
      </c>
    </row>
    <row r="3" spans="1:26" x14ac:dyDescent="0.45">
      <c r="A3" s="2">
        <f>A2</f>
        <v>25</v>
      </c>
      <c r="B3" s="2">
        <f>A3*B2</f>
        <v>600</v>
      </c>
      <c r="C3" s="2">
        <f t="shared" ref="C3:F3" si="0">B3*C2</f>
        <v>13800</v>
      </c>
      <c r="D3" s="2">
        <f t="shared" si="0"/>
        <v>303600</v>
      </c>
      <c r="E3" s="2">
        <f t="shared" si="0"/>
        <v>6375600</v>
      </c>
      <c r="F3" s="2">
        <f t="shared" si="0"/>
        <v>127512000</v>
      </c>
      <c r="G3" s="2">
        <f t="shared" ref="G3" si="1">F3*G2</f>
        <v>2422728000</v>
      </c>
      <c r="Z3" s="2">
        <f>G3</f>
        <v>2422728000</v>
      </c>
    </row>
    <row r="5" spans="1:26" x14ac:dyDescent="0.45">
      <c r="A5" s="2">
        <v>25</v>
      </c>
      <c r="B5" s="2">
        <v>25</v>
      </c>
      <c r="C5" s="2">
        <v>25</v>
      </c>
      <c r="D5" s="2">
        <v>25</v>
      </c>
      <c r="E5" s="2">
        <v>25</v>
      </c>
      <c r="F5" s="2">
        <v>25</v>
      </c>
      <c r="G5" s="2">
        <v>25</v>
      </c>
    </row>
    <row r="6" spans="1:26" x14ac:dyDescent="0.45">
      <c r="A6" s="2">
        <f>A5</f>
        <v>25</v>
      </c>
      <c r="B6" s="2">
        <f>A6*B5</f>
        <v>625</v>
      </c>
      <c r="C6" s="2">
        <f t="shared" ref="C6:G6" si="2">B6*C5</f>
        <v>15625</v>
      </c>
      <c r="D6" s="2">
        <f t="shared" si="2"/>
        <v>390625</v>
      </c>
      <c r="E6" s="2">
        <f t="shared" si="2"/>
        <v>9765625</v>
      </c>
      <c r="F6" s="2">
        <f t="shared" si="2"/>
        <v>244140625</v>
      </c>
      <c r="G6" s="2">
        <f t="shared" si="2"/>
        <v>6103515625</v>
      </c>
      <c r="Z6" s="2">
        <f>G6</f>
        <v>6103515625</v>
      </c>
    </row>
    <row r="8" spans="1:26" x14ac:dyDescent="0.45">
      <c r="A8" s="2">
        <v>16</v>
      </c>
      <c r="B8" s="2">
        <v>15</v>
      </c>
      <c r="C8" s="2">
        <v>14</v>
      </c>
      <c r="D8" s="2">
        <v>13</v>
      </c>
    </row>
    <row r="9" spans="1:26" x14ac:dyDescent="0.45">
      <c r="A9" s="2">
        <f>A8</f>
        <v>16</v>
      </c>
      <c r="B9" s="2">
        <f>A9*B8</f>
        <v>240</v>
      </c>
      <c r="C9" s="2">
        <f t="shared" ref="C9:D9" si="3">B9*C8</f>
        <v>3360</v>
      </c>
      <c r="D9" s="2">
        <f t="shared" si="3"/>
        <v>43680</v>
      </c>
      <c r="Z9" s="2">
        <f>D9</f>
        <v>43680</v>
      </c>
    </row>
    <row r="11" spans="1:26" x14ac:dyDescent="0.45">
      <c r="A11" s="2">
        <v>16</v>
      </c>
      <c r="B11" s="2">
        <v>16</v>
      </c>
      <c r="C11" s="2">
        <v>16</v>
      </c>
      <c r="D11" s="2">
        <v>16</v>
      </c>
    </row>
    <row r="12" spans="1:26" x14ac:dyDescent="0.45">
      <c r="A12" s="2">
        <f>A11</f>
        <v>16</v>
      </c>
      <c r="B12" s="2">
        <f>A12*B11</f>
        <v>256</v>
      </c>
      <c r="C12" s="2">
        <f t="shared" ref="C12:D12" si="4">B12*C11</f>
        <v>4096</v>
      </c>
      <c r="D12" s="2">
        <f t="shared" si="4"/>
        <v>65536</v>
      </c>
      <c r="Z12" s="2">
        <f>D12</f>
        <v>65536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障害なし</vt:lpstr>
      <vt:lpstr>試行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三木一家</dc:creator>
  <cp:lastModifiedBy>HIDEKI MIKI</cp:lastModifiedBy>
  <dcterms:created xsi:type="dcterms:W3CDTF">2021-03-14T03:38:59Z</dcterms:created>
  <dcterms:modified xsi:type="dcterms:W3CDTF">2025-08-05T06:02:31Z</dcterms:modified>
</cp:coreProperties>
</file>